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705" activeTab="0"/>
  </bookViews>
  <sheets>
    <sheet name="2017" sheetId="1" r:id="rId1"/>
    <sheet name="2018-2019" sheetId="2" r:id="rId2"/>
  </sheets>
  <definedNames>
    <definedName name="_xlnm.Print_Titles" localSheetId="0">'2017'!$14:$15</definedName>
    <definedName name="_xlnm.Print_Titles" localSheetId="1">'2018-2019'!$10:$11</definedName>
    <definedName name="_xlnm.Print_Area" localSheetId="0">'2017'!$A$1:$F$61</definedName>
    <definedName name="_xlnm.Print_Area" localSheetId="1">'2018-2019'!$A$1:$G$57</definedName>
  </definedNames>
  <calcPr fullCalcOnLoad="1"/>
</workbook>
</file>

<file path=xl/sharedStrings.xml><?xml version="1.0" encoding="utf-8"?>
<sst xmlns="http://schemas.openxmlformats.org/spreadsheetml/2006/main" count="375" uniqueCount="84">
  <si>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</si>
  <si>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</si>
  <si>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</si>
  <si>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</si>
  <si>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</si>
  <si>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</si>
  <si>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</si>
  <si>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</si>
  <si>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</si>
  <si>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</si>
  <si>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</si>
  <si>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</si>
  <si>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</si>
  <si>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</si>
  <si>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</si>
  <si>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</si>
  <si>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</si>
  <si>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</si>
  <si>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</si>
  <si>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</si>
  <si>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</si>
  <si>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</si>
  <si>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</si>
  <si>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</si>
  <si>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</si>
  <si>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</si>
  <si>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</si>
  <si>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</si>
  <si>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</si>
  <si>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</si>
  <si>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</si>
  <si>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</si>
  <si>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</si>
  <si>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</si>
  <si>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</si>
  <si>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</si>
  <si>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</si>
  <si>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</si>
  <si>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</si>
  <si>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</si>
  <si>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</si>
  <si>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</si>
  <si>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</si>
  <si>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</si>
  <si>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</si>
  <si>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</si>
  <si>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</si>
  <si>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</si>
  <si>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</si>
  <si>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</si>
  <si>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</si>
  <si>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</si>
  <si>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</si>
  <si>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</si>
  <si>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</si>
  <si>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</si>
  <si>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</si>
  <si>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</si>
  <si>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</si>
  <si>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</si>
  <si>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</si>
  <si>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на плановый период 2018 и 2019 годов</t>
  </si>
  <si>
    <t>2018 год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</si>
  <si>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</si>
  <si>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</si>
  <si>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</si>
  <si>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</si>
  <si>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</si>
  <si>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</si>
  <si>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Таблица 2</t>
  </si>
  <si>
    <t>Таблица 1</t>
  </si>
  <si>
    <t>Яковлевского сельского поселения</t>
  </si>
  <si>
    <t>Муниципальная программа по содержанию  мест захоронений</t>
  </si>
  <si>
    <t>Содержание кладбищ</t>
  </si>
  <si>
    <t>Закупка товаров, работ и услуг для государственных (муниципальных) нужд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</si>
  <si>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</si>
  <si>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</si>
  <si>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</si>
  <si>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</si>
  <si>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 xml:space="preserve"> классификации расходов бюджетов на 2017 год </t>
  </si>
  <si>
    <t>бюджетных ассигнований бюджета Яковлевского сельского поселения</t>
  </si>
  <si>
    <t xml:space="preserve">по разделам и подразделам, целевым статьям (муниципальным программам и непрограммным </t>
  </si>
  <si>
    <t>направлениям деятельности), группам видов расходов классификации расходов бюджетов</t>
  </si>
  <si>
    <t>от «16 » декабря  2016г. № 52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</si>
</sst>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87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187" fontId="2" fillId="32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87" fontId="2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87" fontId="4" fillId="0" borderId="12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7" fontId="2" fillId="32" borderId="19" xfId="0" applyNumberFormat="1" applyFont="1" applyFill="1" applyBorder="1" applyAlignment="1">
      <alignment/>
    </xf>
    <xf numFmtId="187" fontId="2" fillId="32" borderId="20" xfId="0" applyNumberFormat="1" applyFont="1" applyFill="1" applyBorder="1" applyAlignment="1">
      <alignment/>
    </xf>
    <xf numFmtId="187" fontId="2" fillId="32" borderId="21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187" fontId="1" fillId="0" borderId="21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187" fontId="2" fillId="0" borderId="21" xfId="0" applyNumberFormat="1" applyFont="1" applyFill="1" applyBorder="1" applyAlignment="1">
      <alignment/>
    </xf>
    <xf numFmtId="187" fontId="2" fillId="32" borderId="23" xfId="0" applyNumberFormat="1" applyFont="1" applyFill="1" applyBorder="1" applyAlignment="1">
      <alignment/>
    </xf>
    <xf numFmtId="187" fontId="2" fillId="32" borderId="24" xfId="0" applyNumberFormat="1" applyFont="1" applyFill="1" applyBorder="1" applyAlignment="1">
      <alignment/>
    </xf>
    <xf numFmtId="0" fontId="2" fillId="32" borderId="25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right"/>
    </xf>
    <xf numFmtId="49" fontId="2" fillId="32" borderId="26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3.140625" style="2" customWidth="1"/>
    <col min="7" max="16384" width="9.140625" style="2" customWidth="1"/>
  </cols>
  <sheetData>
    <row r="1" spans="1:10" s="14" customFormat="1" ht="14.25" customHeight="1">
      <c r="A1" s="13"/>
      <c r="C1" s="15" t="s">
        <v>60</v>
      </c>
      <c r="F1" s="16"/>
      <c r="G1" s="16"/>
      <c r="H1" s="16"/>
      <c r="I1" s="16"/>
      <c r="J1" s="16"/>
    </row>
    <row r="2" spans="1:10" s="14" customFormat="1" ht="13.5" customHeight="1">
      <c r="A2" s="13"/>
      <c r="C2" s="15" t="s">
        <v>27</v>
      </c>
      <c r="F2" s="16"/>
      <c r="G2" s="16"/>
      <c r="H2" s="16"/>
      <c r="I2" s="16"/>
      <c r="J2" s="16"/>
    </row>
    <row r="3" spans="1:10" s="14" customFormat="1" ht="15.75" customHeight="1">
      <c r="A3" s="13"/>
      <c r="C3" s="41" t="s">
        <v>71</v>
      </c>
      <c r="D3" s="42"/>
      <c r="E3" s="42"/>
      <c r="F3" s="43"/>
      <c r="G3" s="16"/>
      <c r="H3" s="16"/>
      <c r="I3" s="16"/>
      <c r="J3" s="16"/>
    </row>
    <row r="4" spans="1:10" s="14" customFormat="1" ht="15" customHeight="1">
      <c r="A4" s="13"/>
      <c r="C4" s="15" t="s">
        <v>83</v>
      </c>
      <c r="D4" s="15"/>
      <c r="F4" s="16"/>
      <c r="G4" s="16"/>
      <c r="H4" s="16"/>
      <c r="I4" s="16"/>
      <c r="J4" s="16"/>
    </row>
    <row r="5" spans="1:3" ht="15.75">
      <c r="A5" s="17"/>
      <c r="B5" s="17"/>
      <c r="C5" s="18" t="s">
        <v>26</v>
      </c>
    </row>
    <row r="6" spans="1:10" s="14" customFormat="1" ht="15.75" customHeight="1">
      <c r="A6" s="15"/>
      <c r="B6" s="15"/>
      <c r="C6" s="15"/>
      <c r="E6" s="15"/>
      <c r="F6" s="19" t="s">
        <v>70</v>
      </c>
      <c r="G6" s="15"/>
      <c r="H6" s="15"/>
      <c r="I6" s="15"/>
      <c r="J6" s="15"/>
    </row>
    <row r="7" spans="1:6" ht="16.5">
      <c r="A7" s="71" t="s">
        <v>0</v>
      </c>
      <c r="B7" s="71"/>
      <c r="C7" s="71"/>
      <c r="D7" s="71"/>
      <c r="E7" s="71"/>
      <c r="F7" s="71"/>
    </row>
    <row r="8" spans="1:6" ht="16.5">
      <c r="A8" s="71" t="s">
        <v>80</v>
      </c>
      <c r="B8" s="71"/>
      <c r="C8" s="71"/>
      <c r="D8" s="71"/>
      <c r="E8" s="71"/>
      <c r="F8" s="71"/>
    </row>
    <row r="9" spans="1:6" ht="16.5">
      <c r="A9" s="71" t="s">
        <v>77</v>
      </c>
      <c r="B9" s="71"/>
      <c r="C9" s="71"/>
      <c r="D9" s="71"/>
      <c r="E9" s="71"/>
      <c r="F9" s="71"/>
    </row>
    <row r="10" spans="1:6" ht="16.5">
      <c r="A10" s="71" t="s">
        <v>78</v>
      </c>
      <c r="B10" s="71"/>
      <c r="C10" s="71"/>
      <c r="D10" s="71"/>
      <c r="E10" s="71"/>
      <c r="F10" s="71"/>
    </row>
    <row r="11" spans="1:6" ht="16.5">
      <c r="A11" s="71" t="s">
        <v>79</v>
      </c>
      <c r="B11" s="71"/>
      <c r="C11" s="71"/>
      <c r="D11" s="71"/>
      <c r="E11" s="71"/>
      <c r="F11" s="71"/>
    </row>
    <row r="12" spans="1:6" ht="16.5">
      <c r="A12" s="50"/>
      <c r="B12" s="50"/>
      <c r="C12" s="50"/>
      <c r="D12" s="50"/>
      <c r="E12" s="50"/>
      <c r="F12" s="50"/>
    </row>
    <row r="13" spans="1:6" ht="16.5" thickBot="1">
      <c r="A13" s="78"/>
      <c r="B13" s="78"/>
      <c r="C13" s="78"/>
      <c r="D13" s="78"/>
      <c r="E13" s="78"/>
      <c r="F13" s="18" t="s">
        <v>1</v>
      </c>
    </row>
    <row r="14" spans="1:6" ht="15.75">
      <c r="A14" s="74" t="s">
        <v>2</v>
      </c>
      <c r="B14" s="76" t="s">
        <v>3</v>
      </c>
      <c r="C14" s="76" t="s">
        <v>4</v>
      </c>
      <c r="D14" s="76" t="s">
        <v>5</v>
      </c>
      <c r="E14" s="76" t="s">
        <v>6</v>
      </c>
      <c r="F14" s="72" t="s">
        <v>25</v>
      </c>
    </row>
    <row r="15" spans="1:6" ht="16.5" thickBot="1">
      <c r="A15" s="75"/>
      <c r="B15" s="77"/>
      <c r="C15" s="77"/>
      <c r="D15" s="77"/>
      <c r="E15" s="77"/>
      <c r="F15" s="73"/>
    </row>
    <row r="16" spans="1:6" s="3" customFormat="1" ht="31.5">
      <c r="A16" s="30" t="s">
        <v>7</v>
      </c>
      <c r="B16" s="31" t="s">
        <v>8</v>
      </c>
      <c r="C16" s="31"/>
      <c r="D16" s="32"/>
      <c r="E16" s="33"/>
      <c r="F16" s="34">
        <f>F17+F21+F27</f>
        <v>1196.8</v>
      </c>
    </row>
    <row r="17" spans="1:6" s="6" customFormat="1" ht="63">
      <c r="A17" s="22" t="s">
        <v>28</v>
      </c>
      <c r="B17" s="4" t="s">
        <v>8</v>
      </c>
      <c r="C17" s="4" t="s">
        <v>17</v>
      </c>
      <c r="D17" s="35"/>
      <c r="E17" s="5"/>
      <c r="F17" s="23">
        <f>F18</f>
        <v>389.9</v>
      </c>
    </row>
    <row r="18" spans="1:6" s="9" customFormat="1" ht="15.75">
      <c r="A18" s="44" t="s">
        <v>50</v>
      </c>
      <c r="B18" s="45" t="s">
        <v>8</v>
      </c>
      <c r="C18" s="45" t="s">
        <v>17</v>
      </c>
      <c r="D18" s="46" t="s">
        <v>51</v>
      </c>
      <c r="E18" s="47"/>
      <c r="F18" s="48">
        <f>F19</f>
        <v>389.9</v>
      </c>
    </row>
    <row r="19" spans="1:6" ht="15.75">
      <c r="A19" s="25" t="s">
        <v>29</v>
      </c>
      <c r="B19" s="7" t="s">
        <v>8</v>
      </c>
      <c r="C19" s="7" t="s">
        <v>17</v>
      </c>
      <c r="D19" s="36" t="s">
        <v>52</v>
      </c>
      <c r="E19" s="10"/>
      <c r="F19" s="24">
        <f>F20</f>
        <v>389.9</v>
      </c>
    </row>
    <row r="20" spans="1:6" ht="94.5">
      <c r="A20" s="25" t="s">
        <v>35</v>
      </c>
      <c r="B20" s="7" t="s">
        <v>8</v>
      </c>
      <c r="C20" s="7" t="s">
        <v>17</v>
      </c>
      <c r="D20" s="36" t="s">
        <v>52</v>
      </c>
      <c r="E20" s="10">
        <v>100</v>
      </c>
      <c r="F20" s="24">
        <v>389.9</v>
      </c>
    </row>
    <row r="21" spans="1:6" s="6" customFormat="1" ht="94.5">
      <c r="A21" s="22" t="s">
        <v>11</v>
      </c>
      <c r="B21" s="4" t="s">
        <v>8</v>
      </c>
      <c r="C21" s="4" t="s">
        <v>12</v>
      </c>
      <c r="D21" s="35"/>
      <c r="E21" s="5"/>
      <c r="F21" s="23">
        <f>F22</f>
        <v>566.7</v>
      </c>
    </row>
    <row r="22" spans="1:6" s="9" customFormat="1" ht="15.75">
      <c r="A22" s="44" t="s">
        <v>50</v>
      </c>
      <c r="B22" s="45" t="s">
        <v>8</v>
      </c>
      <c r="C22" s="45" t="s">
        <v>12</v>
      </c>
      <c r="D22" s="46" t="s">
        <v>51</v>
      </c>
      <c r="E22" s="47"/>
      <c r="F22" s="48">
        <f>F23</f>
        <v>566.7</v>
      </c>
    </row>
    <row r="23" spans="1:6" ht="15.75">
      <c r="A23" s="25" t="s">
        <v>10</v>
      </c>
      <c r="B23" s="7" t="s">
        <v>8</v>
      </c>
      <c r="C23" s="7" t="s">
        <v>12</v>
      </c>
      <c r="D23" s="36" t="s">
        <v>53</v>
      </c>
      <c r="E23" s="10"/>
      <c r="F23" s="24">
        <f>F24+F25+F26</f>
        <v>566.7</v>
      </c>
    </row>
    <row r="24" spans="1:6" ht="94.5">
      <c r="A24" s="25" t="s">
        <v>35</v>
      </c>
      <c r="B24" s="7" t="s">
        <v>8</v>
      </c>
      <c r="C24" s="7" t="s">
        <v>12</v>
      </c>
      <c r="D24" s="36" t="s">
        <v>53</v>
      </c>
      <c r="E24" s="10">
        <v>100</v>
      </c>
      <c r="F24" s="24">
        <v>219.3</v>
      </c>
    </row>
    <row r="25" spans="1:6" ht="31.5">
      <c r="A25" s="25" t="s">
        <v>36</v>
      </c>
      <c r="B25" s="7" t="s">
        <v>8</v>
      </c>
      <c r="C25" s="7" t="s">
        <v>12</v>
      </c>
      <c r="D25" s="36" t="s">
        <v>53</v>
      </c>
      <c r="E25" s="10">
        <v>200</v>
      </c>
      <c r="F25" s="24">
        <v>344.1</v>
      </c>
    </row>
    <row r="26" spans="1:6" ht="15.75">
      <c r="A26" s="25" t="s">
        <v>37</v>
      </c>
      <c r="B26" s="7" t="s">
        <v>8</v>
      </c>
      <c r="C26" s="7" t="s">
        <v>12</v>
      </c>
      <c r="D26" s="36" t="s">
        <v>53</v>
      </c>
      <c r="E26" s="8">
        <v>800</v>
      </c>
      <c r="F26" s="24">
        <v>3.3</v>
      </c>
    </row>
    <row r="27" spans="1:6" ht="15.75">
      <c r="A27" s="22" t="s">
        <v>13</v>
      </c>
      <c r="B27" s="4" t="s">
        <v>8</v>
      </c>
      <c r="C27" s="4" t="s">
        <v>14</v>
      </c>
      <c r="D27" s="35"/>
      <c r="E27" s="5"/>
      <c r="F27" s="26">
        <f>F28</f>
        <v>240.20000000000002</v>
      </c>
    </row>
    <row r="28" spans="1:6" ht="15.75">
      <c r="A28" s="44" t="s">
        <v>50</v>
      </c>
      <c r="B28" s="45" t="s">
        <v>8</v>
      </c>
      <c r="C28" s="45" t="s">
        <v>14</v>
      </c>
      <c r="D28" s="46" t="s">
        <v>51</v>
      </c>
      <c r="E28" s="5"/>
      <c r="F28" s="48">
        <f>F31+F29</f>
        <v>240.20000000000002</v>
      </c>
    </row>
    <row r="29" spans="1:7" ht="31.5">
      <c r="A29" s="25" t="s">
        <v>23</v>
      </c>
      <c r="B29" s="7" t="s">
        <v>8</v>
      </c>
      <c r="C29" s="7">
        <v>13</v>
      </c>
      <c r="D29" s="36" t="s">
        <v>55</v>
      </c>
      <c r="E29" s="1"/>
      <c r="F29" s="24">
        <f>F30</f>
        <v>231.8</v>
      </c>
      <c r="G29" s="49"/>
    </row>
    <row r="30" spans="1:7" ht="15.75">
      <c r="A30" s="25" t="s">
        <v>37</v>
      </c>
      <c r="B30" s="7" t="s">
        <v>8</v>
      </c>
      <c r="C30" s="7">
        <v>13</v>
      </c>
      <c r="D30" s="36" t="s">
        <v>55</v>
      </c>
      <c r="E30" s="8">
        <v>800</v>
      </c>
      <c r="F30" s="24">
        <v>231.8</v>
      </c>
      <c r="G30" s="49"/>
    </row>
    <row r="31" spans="1:7" ht="31.5">
      <c r="A31" s="25" t="s">
        <v>30</v>
      </c>
      <c r="B31" s="7" t="s">
        <v>8</v>
      </c>
      <c r="C31" s="7">
        <v>13</v>
      </c>
      <c r="D31" s="36" t="s">
        <v>54</v>
      </c>
      <c r="E31" s="1"/>
      <c r="F31" s="24">
        <f>F32</f>
        <v>8.4</v>
      </c>
      <c r="G31" s="49"/>
    </row>
    <row r="32" spans="1:7" ht="31.5">
      <c r="A32" s="25" t="s">
        <v>36</v>
      </c>
      <c r="B32" s="7" t="s">
        <v>8</v>
      </c>
      <c r="C32" s="7">
        <v>13</v>
      </c>
      <c r="D32" s="36" t="s">
        <v>54</v>
      </c>
      <c r="E32" s="8">
        <v>200</v>
      </c>
      <c r="F32" s="24">
        <v>8.4</v>
      </c>
      <c r="G32" s="49"/>
    </row>
    <row r="33" spans="1:6" s="3" customFormat="1" ht="15.75">
      <c r="A33" s="29" t="s">
        <v>31</v>
      </c>
      <c r="B33" s="20" t="s">
        <v>17</v>
      </c>
      <c r="C33" s="20"/>
      <c r="D33" s="37"/>
      <c r="E33" s="21"/>
      <c r="F33" s="28">
        <f>F34</f>
        <v>73.2</v>
      </c>
    </row>
    <row r="34" spans="1:7" s="6" customFormat="1" ht="31.5">
      <c r="A34" s="27" t="s">
        <v>32</v>
      </c>
      <c r="B34" s="4" t="s">
        <v>17</v>
      </c>
      <c r="C34" s="4" t="s">
        <v>9</v>
      </c>
      <c r="D34" s="35"/>
      <c r="E34" s="5"/>
      <c r="F34" s="23">
        <f>F35</f>
        <v>73.2</v>
      </c>
      <c r="G34" s="11"/>
    </row>
    <row r="35" spans="1:6" ht="15.75">
      <c r="A35" s="44" t="s">
        <v>50</v>
      </c>
      <c r="B35" s="45" t="s">
        <v>17</v>
      </c>
      <c r="C35" s="45" t="s">
        <v>9</v>
      </c>
      <c r="D35" s="46" t="s">
        <v>51</v>
      </c>
      <c r="E35" s="47"/>
      <c r="F35" s="48">
        <f>F36</f>
        <v>73.2</v>
      </c>
    </row>
    <row r="36" spans="1:6" ht="47.25">
      <c r="A36" s="25" t="s">
        <v>33</v>
      </c>
      <c r="B36" s="7" t="s">
        <v>17</v>
      </c>
      <c r="C36" s="7" t="s">
        <v>9</v>
      </c>
      <c r="D36" s="36" t="s">
        <v>46</v>
      </c>
      <c r="E36" s="10"/>
      <c r="F36" s="24">
        <f>F37+F38</f>
        <v>73.2</v>
      </c>
    </row>
    <row r="37" spans="1:6" ht="94.5">
      <c r="A37" s="25" t="s">
        <v>35</v>
      </c>
      <c r="B37" s="7" t="s">
        <v>17</v>
      </c>
      <c r="C37" s="7" t="s">
        <v>9</v>
      </c>
      <c r="D37" s="36" t="s">
        <v>46</v>
      </c>
      <c r="E37" s="10">
        <v>100</v>
      </c>
      <c r="F37" s="24">
        <v>61.1</v>
      </c>
    </row>
    <row r="38" spans="1:6" ht="31.5">
      <c r="A38" s="25" t="s">
        <v>36</v>
      </c>
      <c r="B38" s="7" t="s">
        <v>17</v>
      </c>
      <c r="C38" s="7" t="s">
        <v>9</v>
      </c>
      <c r="D38" s="36" t="s">
        <v>46</v>
      </c>
      <c r="E38" s="10">
        <v>200</v>
      </c>
      <c r="F38" s="24">
        <v>12.1</v>
      </c>
    </row>
    <row r="39" spans="1:6" ht="15.75">
      <c r="A39" s="29" t="s">
        <v>48</v>
      </c>
      <c r="B39" s="20" t="s">
        <v>12</v>
      </c>
      <c r="C39" s="20"/>
      <c r="D39" s="37"/>
      <c r="E39" s="21"/>
      <c r="F39" s="28">
        <f>F40</f>
        <v>366.7</v>
      </c>
    </row>
    <row r="40" spans="1:6" ht="15.75">
      <c r="A40" s="27" t="s">
        <v>49</v>
      </c>
      <c r="B40" s="4" t="s">
        <v>12</v>
      </c>
      <c r="C40" s="4" t="s">
        <v>47</v>
      </c>
      <c r="D40" s="36"/>
      <c r="E40" s="10"/>
      <c r="F40" s="23">
        <f>F41</f>
        <v>366.7</v>
      </c>
    </row>
    <row r="41" spans="1:6" ht="15.75">
      <c r="A41" s="44" t="s">
        <v>50</v>
      </c>
      <c r="B41" s="45" t="s">
        <v>12</v>
      </c>
      <c r="C41" s="45" t="s">
        <v>47</v>
      </c>
      <c r="D41" s="46" t="s">
        <v>51</v>
      </c>
      <c r="E41" s="47"/>
      <c r="F41" s="48">
        <f>F42</f>
        <v>366.7</v>
      </c>
    </row>
    <row r="42" spans="1:6" ht="78.75">
      <c r="A42" s="25" t="s">
        <v>20</v>
      </c>
      <c r="B42" s="7" t="s">
        <v>12</v>
      </c>
      <c r="C42" s="7" t="s">
        <v>47</v>
      </c>
      <c r="D42" s="36" t="s">
        <v>56</v>
      </c>
      <c r="E42" s="10"/>
      <c r="F42" s="24">
        <f>F43</f>
        <v>366.7</v>
      </c>
    </row>
    <row r="43" spans="1:6" ht="31.5">
      <c r="A43" s="25" t="s">
        <v>36</v>
      </c>
      <c r="B43" s="7" t="s">
        <v>12</v>
      </c>
      <c r="C43" s="7" t="s">
        <v>47</v>
      </c>
      <c r="D43" s="36" t="s">
        <v>56</v>
      </c>
      <c r="E43" s="7" t="s">
        <v>38</v>
      </c>
      <c r="F43" s="24">
        <v>366.7</v>
      </c>
    </row>
    <row r="44" spans="1:6" s="3" customFormat="1" ht="31.5">
      <c r="A44" s="29" t="s">
        <v>15</v>
      </c>
      <c r="B44" s="20" t="s">
        <v>16</v>
      </c>
      <c r="C44" s="20"/>
      <c r="D44" s="37"/>
      <c r="E44" s="21"/>
      <c r="F44" s="28">
        <f>F45</f>
        <v>423</v>
      </c>
    </row>
    <row r="45" spans="1:7" s="6" customFormat="1" ht="15.75">
      <c r="A45" s="27" t="s">
        <v>18</v>
      </c>
      <c r="B45" s="4" t="s">
        <v>16</v>
      </c>
      <c r="C45" s="4" t="s">
        <v>9</v>
      </c>
      <c r="D45" s="35"/>
      <c r="E45" s="5"/>
      <c r="F45" s="23">
        <f>F46+F49</f>
        <v>423</v>
      </c>
      <c r="G45" s="11"/>
    </row>
    <row r="46" spans="1:7" s="6" customFormat="1" ht="31.5">
      <c r="A46" s="44" t="s">
        <v>72</v>
      </c>
      <c r="B46" s="45" t="s">
        <v>16</v>
      </c>
      <c r="C46" s="45" t="s">
        <v>9</v>
      </c>
      <c r="D46" s="46" t="s">
        <v>75</v>
      </c>
      <c r="E46" s="47"/>
      <c r="F46" s="48">
        <f>F47</f>
        <v>95</v>
      </c>
      <c r="G46" s="11"/>
    </row>
    <row r="47" spans="1:7" s="6" customFormat="1" ht="15.75">
      <c r="A47" s="25" t="s">
        <v>73</v>
      </c>
      <c r="B47" s="7" t="s">
        <v>16</v>
      </c>
      <c r="C47" s="7" t="s">
        <v>9</v>
      </c>
      <c r="D47" s="36" t="s">
        <v>76</v>
      </c>
      <c r="E47" s="10"/>
      <c r="F47" s="24">
        <f>F48</f>
        <v>95</v>
      </c>
      <c r="G47" s="11"/>
    </row>
    <row r="48" spans="1:7" s="6" customFormat="1" ht="31.5">
      <c r="A48" s="25" t="s">
        <v>74</v>
      </c>
      <c r="B48" s="7" t="s">
        <v>16</v>
      </c>
      <c r="C48" s="7" t="s">
        <v>9</v>
      </c>
      <c r="D48" s="36" t="s">
        <v>76</v>
      </c>
      <c r="E48" s="7" t="s">
        <v>38</v>
      </c>
      <c r="F48" s="24">
        <v>95</v>
      </c>
      <c r="G48" s="11"/>
    </row>
    <row r="49" spans="1:7" s="6" customFormat="1" ht="15.75">
      <c r="A49" s="44" t="s">
        <v>50</v>
      </c>
      <c r="B49" s="45" t="s">
        <v>16</v>
      </c>
      <c r="C49" s="45" t="s">
        <v>9</v>
      </c>
      <c r="D49" s="46" t="s">
        <v>51</v>
      </c>
      <c r="E49" s="45"/>
      <c r="F49" s="48">
        <f>F50+F52+F54</f>
        <v>328</v>
      </c>
      <c r="G49" s="11"/>
    </row>
    <row r="50" spans="1:6" ht="15.75">
      <c r="A50" s="25" t="s">
        <v>19</v>
      </c>
      <c r="B50" s="7" t="s">
        <v>16</v>
      </c>
      <c r="C50" s="7" t="s">
        <v>9</v>
      </c>
      <c r="D50" s="36" t="s">
        <v>57</v>
      </c>
      <c r="E50" s="10"/>
      <c r="F50" s="24">
        <f>F51</f>
        <v>283</v>
      </c>
    </row>
    <row r="51" spans="1:6" ht="31.5">
      <c r="A51" s="25" t="s">
        <v>36</v>
      </c>
      <c r="B51" s="7" t="s">
        <v>16</v>
      </c>
      <c r="C51" s="7" t="s">
        <v>9</v>
      </c>
      <c r="D51" s="36" t="s">
        <v>57</v>
      </c>
      <c r="E51" s="10">
        <v>200</v>
      </c>
      <c r="F51" s="24">
        <v>283</v>
      </c>
    </row>
    <row r="52" spans="1:6" ht="15.75" hidden="1">
      <c r="A52" s="25" t="s">
        <v>21</v>
      </c>
      <c r="B52" s="7" t="s">
        <v>16</v>
      </c>
      <c r="C52" s="7" t="s">
        <v>9</v>
      </c>
      <c r="D52" s="36" t="s">
        <v>58</v>
      </c>
      <c r="E52" s="10"/>
      <c r="F52" s="24">
        <f>F53</f>
        <v>0</v>
      </c>
    </row>
    <row r="53" spans="1:6" ht="31.5" hidden="1">
      <c r="A53" s="25" t="s">
        <v>36</v>
      </c>
      <c r="B53" s="7" t="s">
        <v>16</v>
      </c>
      <c r="C53" s="7" t="s">
        <v>9</v>
      </c>
      <c r="D53" s="36" t="s">
        <v>58</v>
      </c>
      <c r="E53" s="7" t="s">
        <v>38</v>
      </c>
      <c r="F53" s="24">
        <v>0</v>
      </c>
    </row>
    <row r="54" spans="1:6" ht="31.5">
      <c r="A54" s="25" t="s">
        <v>22</v>
      </c>
      <c r="B54" s="7" t="s">
        <v>16</v>
      </c>
      <c r="C54" s="7" t="s">
        <v>9</v>
      </c>
      <c r="D54" s="36" t="s">
        <v>59</v>
      </c>
      <c r="E54" s="10"/>
      <c r="F54" s="24">
        <f>F55</f>
        <v>45</v>
      </c>
    </row>
    <row r="55" spans="1:6" ht="32.25" thickBot="1">
      <c r="A55" s="25" t="s">
        <v>36</v>
      </c>
      <c r="B55" s="7" t="s">
        <v>16</v>
      </c>
      <c r="C55" s="7" t="s">
        <v>9</v>
      </c>
      <c r="D55" s="36" t="s">
        <v>59</v>
      </c>
      <c r="E55" s="7" t="s">
        <v>38</v>
      </c>
      <c r="F55" s="24">
        <v>45</v>
      </c>
    </row>
    <row r="56" spans="1:6" ht="78.75" hidden="1">
      <c r="A56" s="29" t="s">
        <v>45</v>
      </c>
      <c r="B56" s="20" t="s">
        <v>39</v>
      </c>
      <c r="C56" s="20"/>
      <c r="D56" s="37"/>
      <c r="E56" s="21"/>
      <c r="F56" s="28">
        <f>F57</f>
        <v>0</v>
      </c>
    </row>
    <row r="57" spans="1:6" ht="31.5" hidden="1">
      <c r="A57" s="25" t="s">
        <v>42</v>
      </c>
      <c r="B57" s="7" t="s">
        <v>39</v>
      </c>
      <c r="C57" s="7" t="s">
        <v>9</v>
      </c>
      <c r="D57" s="36"/>
      <c r="E57" s="7"/>
      <c r="F57" s="24">
        <f>F58</f>
        <v>0</v>
      </c>
    </row>
    <row r="58" spans="1:6" ht="15.75" hidden="1">
      <c r="A58" s="25" t="s">
        <v>43</v>
      </c>
      <c r="B58" s="7" t="s">
        <v>39</v>
      </c>
      <c r="C58" s="7" t="s">
        <v>9</v>
      </c>
      <c r="D58" s="36" t="s">
        <v>40</v>
      </c>
      <c r="E58" s="10"/>
      <c r="F58" s="24">
        <f>F59</f>
        <v>0</v>
      </c>
    </row>
    <row r="59" spans="1:6" ht="94.5" hidden="1">
      <c r="A59" s="25" t="s">
        <v>44</v>
      </c>
      <c r="B59" s="7" t="s">
        <v>39</v>
      </c>
      <c r="C59" s="7" t="s">
        <v>9</v>
      </c>
      <c r="D59" s="36" t="s">
        <v>41</v>
      </c>
      <c r="E59" s="7"/>
      <c r="F59" s="24">
        <f>F60</f>
        <v>0</v>
      </c>
    </row>
    <row r="60" spans="1:6" ht="16.5" hidden="1" thickBot="1">
      <c r="A60" s="25" t="s">
        <v>43</v>
      </c>
      <c r="B60" s="7" t="s">
        <v>39</v>
      </c>
      <c r="C60" s="7" t="s">
        <v>9</v>
      </c>
      <c r="D60" s="36" t="s">
        <v>41</v>
      </c>
      <c r="E60" s="7" t="s">
        <v>24</v>
      </c>
      <c r="F60" s="24"/>
    </row>
    <row r="61" spans="1:7" ht="27.75" customHeight="1" thickBot="1">
      <c r="A61" s="38" t="s">
        <v>34</v>
      </c>
      <c r="B61" s="39"/>
      <c r="C61" s="39"/>
      <c r="D61" s="39"/>
      <c r="E61" s="39"/>
      <c r="F61" s="40">
        <f>F16+F33+F39+F44+F56</f>
        <v>2059.7</v>
      </c>
      <c r="G61" s="12"/>
    </row>
    <row r="63" ht="15.75">
      <c r="F63" s="12"/>
    </row>
  </sheetData>
  <sheetProtection/>
  <mergeCells count="12">
    <mergeCell ref="E14:E15"/>
    <mergeCell ref="A13:E13"/>
    <mergeCell ref="A7:F7"/>
    <mergeCell ref="A8:F8"/>
    <mergeCell ref="A9:F9"/>
    <mergeCell ref="A10:F10"/>
    <mergeCell ref="A11:F11"/>
    <mergeCell ref="F14:F15"/>
    <mergeCell ref="A14:A15"/>
    <mergeCell ref="B14:B15"/>
    <mergeCell ref="C14:C15"/>
    <mergeCell ref="D14:D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89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65"/>
  <sheetViews>
    <sheetView zoomScale="80" zoomScaleNormal="80" zoomScalePageLayoutView="0" workbookViewId="0" topLeftCell="A1">
      <selection activeCell="C66" sqref="C66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3.140625" style="2" customWidth="1"/>
    <col min="7" max="7" width="14.140625" style="2" customWidth="1"/>
    <col min="8" max="16384" width="9.140625" style="2" customWidth="1"/>
  </cols>
  <sheetData>
    <row r="1" spans="1:7" ht="15.75">
      <c r="A1" s="17"/>
      <c r="B1" s="17"/>
      <c r="C1" s="18" t="s">
        <v>26</v>
      </c>
      <c r="G1" s="18" t="s">
        <v>69</v>
      </c>
    </row>
    <row r="2" spans="1:7" s="14" customFormat="1" ht="15.75" customHeight="1">
      <c r="A2" s="15"/>
      <c r="B2" s="15"/>
      <c r="C2" s="15"/>
      <c r="E2" s="15"/>
      <c r="F2" s="19"/>
      <c r="G2" s="15"/>
    </row>
    <row r="3" spans="1:7" ht="16.5">
      <c r="A3" s="71" t="s">
        <v>0</v>
      </c>
      <c r="B3" s="71"/>
      <c r="C3" s="71"/>
      <c r="D3" s="71"/>
      <c r="E3" s="71"/>
      <c r="F3" s="71"/>
      <c r="G3" s="71"/>
    </row>
    <row r="4" spans="1:7" ht="16.5">
      <c r="A4" s="71" t="s">
        <v>80</v>
      </c>
      <c r="B4" s="71"/>
      <c r="C4" s="71"/>
      <c r="D4" s="71"/>
      <c r="E4" s="71"/>
      <c r="F4" s="71"/>
      <c r="G4" s="71"/>
    </row>
    <row r="5" spans="1:7" ht="16.5">
      <c r="A5" s="71" t="s">
        <v>81</v>
      </c>
      <c r="B5" s="71"/>
      <c r="C5" s="71"/>
      <c r="D5" s="71"/>
      <c r="E5" s="71"/>
      <c r="F5" s="71"/>
      <c r="G5" s="71"/>
    </row>
    <row r="6" spans="1:7" ht="16.5">
      <c r="A6" s="71" t="s">
        <v>82</v>
      </c>
      <c r="B6" s="71"/>
      <c r="C6" s="71"/>
      <c r="D6" s="71"/>
      <c r="E6" s="71"/>
      <c r="F6" s="71"/>
      <c r="G6" s="71"/>
    </row>
    <row r="7" spans="1:7" ht="16.5">
      <c r="A7" s="71" t="s">
        <v>61</v>
      </c>
      <c r="B7" s="71"/>
      <c r="C7" s="71"/>
      <c r="D7" s="71"/>
      <c r="E7" s="71"/>
      <c r="F7" s="71"/>
      <c r="G7" s="71"/>
    </row>
    <row r="8" spans="1:6" ht="16.5">
      <c r="A8" s="50"/>
      <c r="B8" s="50"/>
      <c r="C8" s="50"/>
      <c r="D8" s="50"/>
      <c r="E8" s="50"/>
      <c r="F8" s="50"/>
    </row>
    <row r="9" spans="1:7" ht="16.5" thickBot="1">
      <c r="A9" s="78"/>
      <c r="B9" s="78"/>
      <c r="C9" s="78"/>
      <c r="D9" s="78"/>
      <c r="E9" s="78"/>
      <c r="G9" s="18" t="s">
        <v>1</v>
      </c>
    </row>
    <row r="10" spans="1:7" ht="15.75">
      <c r="A10" s="74" t="s">
        <v>2</v>
      </c>
      <c r="B10" s="76" t="s">
        <v>3</v>
      </c>
      <c r="C10" s="76" t="s">
        <v>4</v>
      </c>
      <c r="D10" s="76" t="s">
        <v>5</v>
      </c>
      <c r="E10" s="76" t="s">
        <v>6</v>
      </c>
      <c r="F10" s="79" t="s">
        <v>25</v>
      </c>
      <c r="G10" s="80"/>
    </row>
    <row r="11" spans="1:7" ht="16.5" thickBot="1">
      <c r="A11" s="75"/>
      <c r="B11" s="77"/>
      <c r="C11" s="77"/>
      <c r="D11" s="77"/>
      <c r="E11" s="77"/>
      <c r="F11" s="66" t="s">
        <v>62</v>
      </c>
      <c r="G11" s="67" t="s">
        <v>63</v>
      </c>
    </row>
    <row r="12" spans="1:7" s="3" customFormat="1" ht="31.5">
      <c r="A12" s="30" t="s">
        <v>7</v>
      </c>
      <c r="B12" s="31" t="s">
        <v>8</v>
      </c>
      <c r="C12" s="31"/>
      <c r="D12" s="32"/>
      <c r="E12" s="33"/>
      <c r="F12" s="60">
        <f>F13+F17+F23</f>
        <v>1207.2</v>
      </c>
      <c r="G12" s="34">
        <f>G13+G17+G23</f>
        <v>1214</v>
      </c>
    </row>
    <row r="13" spans="1:7" s="6" customFormat="1" ht="63">
      <c r="A13" s="22" t="s">
        <v>28</v>
      </c>
      <c r="B13" s="4" t="s">
        <v>8</v>
      </c>
      <c r="C13" s="4" t="s">
        <v>17</v>
      </c>
      <c r="D13" s="35"/>
      <c r="E13" s="5"/>
      <c r="F13" s="54">
        <f aca="true" t="shared" si="0" ref="F13:G15">F14</f>
        <v>398.5</v>
      </c>
      <c r="G13" s="23">
        <f t="shared" si="0"/>
        <v>405.4</v>
      </c>
    </row>
    <row r="14" spans="1:7" s="9" customFormat="1" ht="15.75">
      <c r="A14" s="44" t="s">
        <v>50</v>
      </c>
      <c r="B14" s="45" t="s">
        <v>8</v>
      </c>
      <c r="C14" s="45" t="s">
        <v>17</v>
      </c>
      <c r="D14" s="46" t="s">
        <v>51</v>
      </c>
      <c r="E14" s="47"/>
      <c r="F14" s="55">
        <f t="shared" si="0"/>
        <v>398.5</v>
      </c>
      <c r="G14" s="48">
        <f t="shared" si="0"/>
        <v>405.4</v>
      </c>
    </row>
    <row r="15" spans="1:7" ht="15.75">
      <c r="A15" s="25" t="s">
        <v>29</v>
      </c>
      <c r="B15" s="7" t="s">
        <v>8</v>
      </c>
      <c r="C15" s="7" t="s">
        <v>17</v>
      </c>
      <c r="D15" s="36" t="s">
        <v>52</v>
      </c>
      <c r="E15" s="10"/>
      <c r="F15" s="56">
        <f t="shared" si="0"/>
        <v>398.5</v>
      </c>
      <c r="G15" s="24">
        <f t="shared" si="0"/>
        <v>405.4</v>
      </c>
    </row>
    <row r="16" spans="1:7" ht="94.5">
      <c r="A16" s="25" t="s">
        <v>35</v>
      </c>
      <c r="B16" s="7" t="s">
        <v>8</v>
      </c>
      <c r="C16" s="7" t="s">
        <v>17</v>
      </c>
      <c r="D16" s="36" t="s">
        <v>52</v>
      </c>
      <c r="E16" s="10">
        <v>100</v>
      </c>
      <c r="F16" s="56">
        <f>ROUND(408.7*97.5%,1)</f>
        <v>398.5</v>
      </c>
      <c r="G16" s="24">
        <f>ROUND(426.7*95%,1)</f>
        <v>405.4</v>
      </c>
    </row>
    <row r="17" spans="1:7" s="6" customFormat="1" ht="94.5">
      <c r="A17" s="22" t="s">
        <v>11</v>
      </c>
      <c r="B17" s="4" t="s">
        <v>8</v>
      </c>
      <c r="C17" s="4" t="s">
        <v>12</v>
      </c>
      <c r="D17" s="35"/>
      <c r="E17" s="5"/>
      <c r="F17" s="54">
        <f>F18</f>
        <v>574.5</v>
      </c>
      <c r="G17" s="23">
        <f>G18</f>
        <v>580.4</v>
      </c>
    </row>
    <row r="18" spans="1:7" s="9" customFormat="1" ht="15.75">
      <c r="A18" s="44" t="s">
        <v>50</v>
      </c>
      <c r="B18" s="45" t="s">
        <v>8</v>
      </c>
      <c r="C18" s="45" t="s">
        <v>12</v>
      </c>
      <c r="D18" s="46" t="s">
        <v>51</v>
      </c>
      <c r="E18" s="47"/>
      <c r="F18" s="55">
        <f>F19</f>
        <v>574.5</v>
      </c>
      <c r="G18" s="48">
        <f>G19</f>
        <v>580.4</v>
      </c>
    </row>
    <row r="19" spans="1:7" ht="15.75">
      <c r="A19" s="25" t="s">
        <v>10</v>
      </c>
      <c r="B19" s="7" t="s">
        <v>8</v>
      </c>
      <c r="C19" s="7" t="s">
        <v>12</v>
      </c>
      <c r="D19" s="36" t="s">
        <v>53</v>
      </c>
      <c r="E19" s="10"/>
      <c r="F19" s="56">
        <f>F20+F21+F22</f>
        <v>574.5</v>
      </c>
      <c r="G19" s="24">
        <f>G20+G21+G22</f>
        <v>580.4</v>
      </c>
    </row>
    <row r="20" spans="1:7" ht="94.5">
      <c r="A20" s="25" t="s">
        <v>35</v>
      </c>
      <c r="B20" s="7" t="s">
        <v>8</v>
      </c>
      <c r="C20" s="7" t="s">
        <v>12</v>
      </c>
      <c r="D20" s="36" t="s">
        <v>53</v>
      </c>
      <c r="E20" s="10">
        <v>100</v>
      </c>
      <c r="F20" s="57">
        <f>ROUND(229.8*97.5%,1)</f>
        <v>224.1</v>
      </c>
      <c r="G20" s="58">
        <f>ROUND(240*95%,1)</f>
        <v>228</v>
      </c>
    </row>
    <row r="21" spans="1:7" ht="31.5">
      <c r="A21" s="25" t="s">
        <v>36</v>
      </c>
      <c r="B21" s="7" t="s">
        <v>8</v>
      </c>
      <c r="C21" s="7" t="s">
        <v>12</v>
      </c>
      <c r="D21" s="36" t="s">
        <v>53</v>
      </c>
      <c r="E21" s="10">
        <v>200</v>
      </c>
      <c r="F21" s="57">
        <f>ROUND(356.1*97.5%,1)</f>
        <v>347.2</v>
      </c>
      <c r="G21" s="58">
        <f>ROUND(367.7*95%,1)</f>
        <v>349.3</v>
      </c>
    </row>
    <row r="22" spans="1:7" ht="15.75">
      <c r="A22" s="25" t="s">
        <v>37</v>
      </c>
      <c r="B22" s="7" t="s">
        <v>8</v>
      </c>
      <c r="C22" s="7" t="s">
        <v>12</v>
      </c>
      <c r="D22" s="36" t="s">
        <v>53</v>
      </c>
      <c r="E22" s="8">
        <v>800</v>
      </c>
      <c r="F22" s="57">
        <f>ROUND(3.3*97.5%,1)</f>
        <v>3.2</v>
      </c>
      <c r="G22" s="58">
        <f>ROUND(3.3*95%,1)</f>
        <v>3.1</v>
      </c>
    </row>
    <row r="23" spans="1:7" ht="15.75">
      <c r="A23" s="22" t="s">
        <v>13</v>
      </c>
      <c r="B23" s="4" t="s">
        <v>8</v>
      </c>
      <c r="C23" s="4" t="s">
        <v>14</v>
      </c>
      <c r="D23" s="35"/>
      <c r="E23" s="5"/>
      <c r="F23" s="59">
        <f>F24</f>
        <v>234.2</v>
      </c>
      <c r="G23" s="26">
        <f>G24</f>
        <v>228.2</v>
      </c>
    </row>
    <row r="24" spans="1:7" ht="15.75">
      <c r="A24" s="44" t="s">
        <v>50</v>
      </c>
      <c r="B24" s="45" t="s">
        <v>8</v>
      </c>
      <c r="C24" s="45" t="s">
        <v>14</v>
      </c>
      <c r="D24" s="46" t="s">
        <v>51</v>
      </c>
      <c r="E24" s="5"/>
      <c r="F24" s="55">
        <f>F27+F25</f>
        <v>234.2</v>
      </c>
      <c r="G24" s="48">
        <f>G27+G25</f>
        <v>228.2</v>
      </c>
    </row>
    <row r="25" spans="1:7" ht="31.5">
      <c r="A25" s="25" t="s">
        <v>23</v>
      </c>
      <c r="B25" s="7" t="s">
        <v>8</v>
      </c>
      <c r="C25" s="7">
        <v>13</v>
      </c>
      <c r="D25" s="36" t="s">
        <v>55</v>
      </c>
      <c r="E25" s="1"/>
      <c r="F25" s="56">
        <f>F26</f>
        <v>226</v>
      </c>
      <c r="G25" s="24">
        <f>G26</f>
        <v>220.2</v>
      </c>
    </row>
    <row r="26" spans="1:7" ht="15.75">
      <c r="A26" s="25" t="s">
        <v>37</v>
      </c>
      <c r="B26" s="7" t="s">
        <v>8</v>
      </c>
      <c r="C26" s="7">
        <v>13</v>
      </c>
      <c r="D26" s="36" t="s">
        <v>55</v>
      </c>
      <c r="E26" s="8">
        <v>800</v>
      </c>
      <c r="F26" s="57">
        <f>ROUND(231.8*97.5%,1)</f>
        <v>226</v>
      </c>
      <c r="G26" s="58">
        <f>ROUND(231.8*95%,1)</f>
        <v>220.2</v>
      </c>
    </row>
    <row r="27" spans="1:7" ht="31.5">
      <c r="A27" s="25" t="s">
        <v>30</v>
      </c>
      <c r="B27" s="7" t="s">
        <v>8</v>
      </c>
      <c r="C27" s="7">
        <v>13</v>
      </c>
      <c r="D27" s="36" t="s">
        <v>54</v>
      </c>
      <c r="E27" s="1"/>
      <c r="F27" s="56">
        <f>F28</f>
        <v>8.2</v>
      </c>
      <c r="G27" s="24">
        <f>G28</f>
        <v>8</v>
      </c>
    </row>
    <row r="28" spans="1:7" ht="31.5">
      <c r="A28" s="25" t="s">
        <v>36</v>
      </c>
      <c r="B28" s="7" t="s">
        <v>8</v>
      </c>
      <c r="C28" s="7">
        <v>13</v>
      </c>
      <c r="D28" s="36" t="s">
        <v>54</v>
      </c>
      <c r="E28" s="8">
        <v>200</v>
      </c>
      <c r="F28" s="57">
        <f>ROUND(8.4*97.5%,1)</f>
        <v>8.2</v>
      </c>
      <c r="G28" s="58">
        <f>ROUND(8.4*95%,1)</f>
        <v>8</v>
      </c>
    </row>
    <row r="29" spans="1:7" s="3" customFormat="1" ht="15.75">
      <c r="A29" s="29" t="s">
        <v>31</v>
      </c>
      <c r="B29" s="20" t="s">
        <v>17</v>
      </c>
      <c r="C29" s="20"/>
      <c r="D29" s="37"/>
      <c r="E29" s="21"/>
      <c r="F29" s="53">
        <f aca="true" t="shared" si="1" ref="F29:G31">F30</f>
        <v>71.4</v>
      </c>
      <c r="G29" s="28">
        <f t="shared" si="1"/>
        <v>69.5</v>
      </c>
    </row>
    <row r="30" spans="1:7" s="6" customFormat="1" ht="31.5">
      <c r="A30" s="27" t="s">
        <v>32</v>
      </c>
      <c r="B30" s="4" t="s">
        <v>17</v>
      </c>
      <c r="C30" s="4" t="s">
        <v>9</v>
      </c>
      <c r="D30" s="35"/>
      <c r="E30" s="5"/>
      <c r="F30" s="54">
        <f t="shared" si="1"/>
        <v>71.4</v>
      </c>
      <c r="G30" s="23">
        <f t="shared" si="1"/>
        <v>69.5</v>
      </c>
    </row>
    <row r="31" spans="1:7" ht="15.75">
      <c r="A31" s="44" t="s">
        <v>50</v>
      </c>
      <c r="B31" s="45" t="s">
        <v>17</v>
      </c>
      <c r="C31" s="45" t="s">
        <v>9</v>
      </c>
      <c r="D31" s="46" t="s">
        <v>51</v>
      </c>
      <c r="E31" s="47"/>
      <c r="F31" s="55">
        <f t="shared" si="1"/>
        <v>71.4</v>
      </c>
      <c r="G31" s="48">
        <f t="shared" si="1"/>
        <v>69.5</v>
      </c>
    </row>
    <row r="32" spans="1:7" ht="47.25">
      <c r="A32" s="25" t="s">
        <v>33</v>
      </c>
      <c r="B32" s="7" t="s">
        <v>17</v>
      </c>
      <c r="C32" s="7" t="s">
        <v>9</v>
      </c>
      <c r="D32" s="36" t="s">
        <v>46</v>
      </c>
      <c r="E32" s="10"/>
      <c r="F32" s="56">
        <f>F33+F34</f>
        <v>71.4</v>
      </c>
      <c r="G32" s="24">
        <f>G33+G34</f>
        <v>69.5</v>
      </c>
    </row>
    <row r="33" spans="1:7" ht="94.5">
      <c r="A33" s="25" t="s">
        <v>35</v>
      </c>
      <c r="B33" s="7" t="s">
        <v>17</v>
      </c>
      <c r="C33" s="7" t="s">
        <v>9</v>
      </c>
      <c r="D33" s="36" t="s">
        <v>46</v>
      </c>
      <c r="E33" s="10">
        <v>100</v>
      </c>
      <c r="F33" s="57">
        <f>ROUND(61.1*97.5%,1)</f>
        <v>59.6</v>
      </c>
      <c r="G33" s="58">
        <f>ROUND(61.1*95%,1)</f>
        <v>58</v>
      </c>
    </row>
    <row r="34" spans="1:7" ht="31.5">
      <c r="A34" s="25" t="s">
        <v>36</v>
      </c>
      <c r="B34" s="7" t="s">
        <v>17</v>
      </c>
      <c r="C34" s="7" t="s">
        <v>9</v>
      </c>
      <c r="D34" s="36" t="s">
        <v>46</v>
      </c>
      <c r="E34" s="10">
        <v>200</v>
      </c>
      <c r="F34" s="57">
        <f>ROUND(12.1*97.5%,1)</f>
        <v>11.8</v>
      </c>
      <c r="G34" s="58">
        <f>ROUND(12.1*95%,1)</f>
        <v>11.5</v>
      </c>
    </row>
    <row r="35" spans="1:7" ht="15.75">
      <c r="A35" s="29" t="s">
        <v>48</v>
      </c>
      <c r="B35" s="20" t="s">
        <v>12</v>
      </c>
      <c r="C35" s="20"/>
      <c r="D35" s="37"/>
      <c r="E35" s="21"/>
      <c r="F35" s="53">
        <f aca="true" t="shared" si="2" ref="F35:G38">F36</f>
        <v>357.5</v>
      </c>
      <c r="G35" s="28">
        <f t="shared" si="2"/>
        <v>348.4</v>
      </c>
    </row>
    <row r="36" spans="1:7" ht="15.75">
      <c r="A36" s="27" t="s">
        <v>49</v>
      </c>
      <c r="B36" s="4" t="s">
        <v>12</v>
      </c>
      <c r="C36" s="4" t="s">
        <v>47</v>
      </c>
      <c r="D36" s="36"/>
      <c r="E36" s="10"/>
      <c r="F36" s="54">
        <f t="shared" si="2"/>
        <v>357.5</v>
      </c>
      <c r="G36" s="23">
        <f t="shared" si="2"/>
        <v>348.4</v>
      </c>
    </row>
    <row r="37" spans="1:7" ht="15.75">
      <c r="A37" s="44" t="s">
        <v>50</v>
      </c>
      <c r="B37" s="45" t="s">
        <v>12</v>
      </c>
      <c r="C37" s="45" t="s">
        <v>47</v>
      </c>
      <c r="D37" s="46" t="s">
        <v>51</v>
      </c>
      <c r="E37" s="47"/>
      <c r="F37" s="55">
        <f t="shared" si="2"/>
        <v>357.5</v>
      </c>
      <c r="G37" s="48">
        <f t="shared" si="2"/>
        <v>348.4</v>
      </c>
    </row>
    <row r="38" spans="1:7" ht="78.75">
      <c r="A38" s="25" t="s">
        <v>20</v>
      </c>
      <c r="B38" s="7" t="s">
        <v>12</v>
      </c>
      <c r="C38" s="7" t="s">
        <v>47</v>
      </c>
      <c r="D38" s="36" t="s">
        <v>56</v>
      </c>
      <c r="E38" s="10"/>
      <c r="F38" s="56">
        <f t="shared" si="2"/>
        <v>357.5</v>
      </c>
      <c r="G38" s="24">
        <f t="shared" si="2"/>
        <v>348.4</v>
      </c>
    </row>
    <row r="39" spans="1:7" ht="31.5">
      <c r="A39" s="25" t="s">
        <v>36</v>
      </c>
      <c r="B39" s="7" t="s">
        <v>12</v>
      </c>
      <c r="C39" s="7" t="s">
        <v>47</v>
      </c>
      <c r="D39" s="36" t="s">
        <v>56</v>
      </c>
      <c r="E39" s="7" t="s">
        <v>38</v>
      </c>
      <c r="F39" s="57">
        <f>ROUND(366.7*97.5%,1)</f>
        <v>357.5</v>
      </c>
      <c r="G39" s="58">
        <f>ROUND(366.7*95%,1)</f>
        <v>348.4</v>
      </c>
    </row>
    <row r="40" spans="1:7" s="3" customFormat="1" ht="31.5">
      <c r="A40" s="29" t="s">
        <v>15</v>
      </c>
      <c r="B40" s="20" t="s">
        <v>16</v>
      </c>
      <c r="C40" s="20"/>
      <c r="D40" s="37"/>
      <c r="E40" s="21"/>
      <c r="F40" s="53">
        <f>F41</f>
        <v>432</v>
      </c>
      <c r="G40" s="28">
        <f>G41</f>
        <v>439.5</v>
      </c>
    </row>
    <row r="41" spans="1:7" s="6" customFormat="1" ht="15.75">
      <c r="A41" s="27" t="s">
        <v>18</v>
      </c>
      <c r="B41" s="4" t="s">
        <v>16</v>
      </c>
      <c r="C41" s="4" t="s">
        <v>9</v>
      </c>
      <c r="D41" s="35"/>
      <c r="E41" s="5"/>
      <c r="F41" s="54">
        <f>F42+F45</f>
        <v>432</v>
      </c>
      <c r="G41" s="23">
        <f>G42+G45</f>
        <v>439.5</v>
      </c>
    </row>
    <row r="42" spans="1:7" s="6" customFormat="1" ht="31.5">
      <c r="A42" s="44" t="s">
        <v>72</v>
      </c>
      <c r="B42" s="45" t="s">
        <v>16</v>
      </c>
      <c r="C42" s="45" t="s">
        <v>9</v>
      </c>
      <c r="D42" s="46" t="s">
        <v>75</v>
      </c>
      <c r="E42" s="47"/>
      <c r="F42" s="55">
        <f>F43</f>
        <v>92.6</v>
      </c>
      <c r="G42" s="48">
        <f>G43</f>
        <v>90.3</v>
      </c>
    </row>
    <row r="43" spans="1:7" s="6" customFormat="1" ht="15.75">
      <c r="A43" s="25" t="s">
        <v>73</v>
      </c>
      <c r="B43" s="7" t="s">
        <v>16</v>
      </c>
      <c r="C43" s="7" t="s">
        <v>9</v>
      </c>
      <c r="D43" s="36" t="s">
        <v>76</v>
      </c>
      <c r="E43" s="10"/>
      <c r="F43" s="56">
        <f>F44</f>
        <v>92.6</v>
      </c>
      <c r="G43" s="24">
        <f>G44</f>
        <v>90.3</v>
      </c>
    </row>
    <row r="44" spans="1:7" s="6" customFormat="1" ht="31.5">
      <c r="A44" s="25" t="s">
        <v>74</v>
      </c>
      <c r="B44" s="7" t="s">
        <v>16</v>
      </c>
      <c r="C44" s="7" t="s">
        <v>9</v>
      </c>
      <c r="D44" s="36" t="s">
        <v>76</v>
      </c>
      <c r="E44" s="7" t="s">
        <v>38</v>
      </c>
      <c r="F44" s="57">
        <f>ROUND(95*97.5%,1)</f>
        <v>92.6</v>
      </c>
      <c r="G44" s="58">
        <f>ROUND(95*95%,1)</f>
        <v>90.3</v>
      </c>
    </row>
    <row r="45" spans="1:7" s="6" customFormat="1" ht="15.75">
      <c r="A45" s="44" t="s">
        <v>50</v>
      </c>
      <c r="B45" s="45" t="s">
        <v>16</v>
      </c>
      <c r="C45" s="45" t="s">
        <v>9</v>
      </c>
      <c r="D45" s="46" t="s">
        <v>51</v>
      </c>
      <c r="E45" s="45"/>
      <c r="F45" s="55">
        <f>F46+F48+F50</f>
        <v>339.4</v>
      </c>
      <c r="G45" s="48">
        <f>G46+G48+G50</f>
        <v>349.2</v>
      </c>
    </row>
    <row r="46" spans="1:7" ht="15.75">
      <c r="A46" s="25" t="s">
        <v>19</v>
      </c>
      <c r="B46" s="7" t="s">
        <v>16</v>
      </c>
      <c r="C46" s="7" t="s">
        <v>9</v>
      </c>
      <c r="D46" s="36" t="s">
        <v>57</v>
      </c>
      <c r="E46" s="10"/>
      <c r="F46" s="56">
        <f>F47</f>
        <v>295.5</v>
      </c>
      <c r="G46" s="24">
        <f>G47</f>
        <v>306.5</v>
      </c>
    </row>
    <row r="47" spans="1:7" ht="31.5">
      <c r="A47" s="25" t="s">
        <v>36</v>
      </c>
      <c r="B47" s="7" t="s">
        <v>16</v>
      </c>
      <c r="C47" s="7" t="s">
        <v>9</v>
      </c>
      <c r="D47" s="36" t="s">
        <v>57</v>
      </c>
      <c r="E47" s="10">
        <v>200</v>
      </c>
      <c r="F47" s="57">
        <f>ROUND(303.1*97.5%,1)</f>
        <v>295.5</v>
      </c>
      <c r="G47" s="58">
        <f>ROUND(322.6*95%,1)</f>
        <v>306.5</v>
      </c>
    </row>
    <row r="48" spans="1:7" ht="15.75">
      <c r="A48" s="25" t="s">
        <v>21</v>
      </c>
      <c r="B48" s="7" t="s">
        <v>16</v>
      </c>
      <c r="C48" s="7" t="s">
        <v>9</v>
      </c>
      <c r="D48" s="36" t="s">
        <v>58</v>
      </c>
      <c r="E48" s="10"/>
      <c r="F48" s="56">
        <f>F49</f>
        <v>0</v>
      </c>
      <c r="G48" s="24">
        <f>G49</f>
        <v>0</v>
      </c>
    </row>
    <row r="49" spans="1:7" ht="31.5">
      <c r="A49" s="25" t="s">
        <v>36</v>
      </c>
      <c r="B49" s="7" t="s">
        <v>16</v>
      </c>
      <c r="C49" s="7" t="s">
        <v>9</v>
      </c>
      <c r="D49" s="36" t="s">
        <v>58</v>
      </c>
      <c r="E49" s="7" t="s">
        <v>38</v>
      </c>
      <c r="F49" s="57">
        <f>ROUND(0*97.5%,1)</f>
        <v>0</v>
      </c>
      <c r="G49" s="58">
        <f>ROUND(0*95%,1)</f>
        <v>0</v>
      </c>
    </row>
    <row r="50" spans="1:7" ht="31.5">
      <c r="A50" s="25" t="s">
        <v>22</v>
      </c>
      <c r="B50" s="7" t="s">
        <v>16</v>
      </c>
      <c r="C50" s="7" t="s">
        <v>9</v>
      </c>
      <c r="D50" s="36" t="s">
        <v>59</v>
      </c>
      <c r="E50" s="10"/>
      <c r="F50" s="56">
        <f>F51</f>
        <v>43.9</v>
      </c>
      <c r="G50" s="24">
        <f>G51</f>
        <v>42.699999999999996</v>
      </c>
    </row>
    <row r="51" spans="1:7" ht="32.25" thickBot="1">
      <c r="A51" s="25" t="s">
        <v>36</v>
      </c>
      <c r="B51" s="7" t="s">
        <v>16</v>
      </c>
      <c r="C51" s="7" t="s">
        <v>9</v>
      </c>
      <c r="D51" s="36" t="s">
        <v>59</v>
      </c>
      <c r="E51" s="7" t="s">
        <v>38</v>
      </c>
      <c r="F51" s="57">
        <f>ROUND(45*97.5%,1)</f>
        <v>43.9</v>
      </c>
      <c r="G51" s="58">
        <f>ROUND(45*95%,1)-0.1</f>
        <v>42.699999999999996</v>
      </c>
    </row>
    <row r="52" spans="1:7" ht="78" customHeight="1" hidden="1">
      <c r="A52" s="29" t="s">
        <v>45</v>
      </c>
      <c r="B52" s="20" t="s">
        <v>39</v>
      </c>
      <c r="C52" s="20"/>
      <c r="D52" s="37"/>
      <c r="E52" s="21"/>
      <c r="F52" s="53">
        <f aca="true" t="shared" si="3" ref="F52:G55">F53</f>
        <v>0</v>
      </c>
      <c r="G52" s="28">
        <f t="shared" si="3"/>
        <v>0</v>
      </c>
    </row>
    <row r="53" spans="1:7" ht="31.5" customHeight="1" hidden="1">
      <c r="A53" s="25" t="s">
        <v>42</v>
      </c>
      <c r="B53" s="7" t="s">
        <v>39</v>
      </c>
      <c r="C53" s="7" t="s">
        <v>9</v>
      </c>
      <c r="D53" s="36"/>
      <c r="E53" s="7"/>
      <c r="F53" s="56">
        <f t="shared" si="3"/>
        <v>0</v>
      </c>
      <c r="G53" s="24">
        <f t="shared" si="3"/>
        <v>0</v>
      </c>
    </row>
    <row r="54" spans="1:7" ht="15.75" customHeight="1" hidden="1">
      <c r="A54" s="25" t="s">
        <v>43</v>
      </c>
      <c r="B54" s="7" t="s">
        <v>39</v>
      </c>
      <c r="C54" s="7" t="s">
        <v>9</v>
      </c>
      <c r="D54" s="36" t="s">
        <v>40</v>
      </c>
      <c r="E54" s="10"/>
      <c r="F54" s="56">
        <f t="shared" si="3"/>
        <v>0</v>
      </c>
      <c r="G54" s="24">
        <f t="shared" si="3"/>
        <v>0</v>
      </c>
    </row>
    <row r="55" spans="1:7" ht="78" customHeight="1" hidden="1">
      <c r="A55" s="25" t="s">
        <v>44</v>
      </c>
      <c r="B55" s="7" t="s">
        <v>39</v>
      </c>
      <c r="C55" s="7" t="s">
        <v>9</v>
      </c>
      <c r="D55" s="36" t="s">
        <v>41</v>
      </c>
      <c r="E55" s="7"/>
      <c r="F55" s="56">
        <f t="shared" si="3"/>
        <v>0</v>
      </c>
      <c r="G55" s="24">
        <f t="shared" si="3"/>
        <v>0</v>
      </c>
    </row>
    <row r="56" spans="1:7" ht="15.75" customHeight="1" hidden="1" thickBot="1">
      <c r="A56" s="25" t="s">
        <v>43</v>
      </c>
      <c r="B56" s="7" t="s">
        <v>39</v>
      </c>
      <c r="C56" s="7" t="s">
        <v>9</v>
      </c>
      <c r="D56" s="36" t="s">
        <v>41</v>
      </c>
      <c r="E56" s="7" t="s">
        <v>24</v>
      </c>
      <c r="F56" s="56"/>
      <c r="G56" s="24"/>
    </row>
    <row r="57" spans="1:7" ht="28.5" customHeight="1" thickBot="1">
      <c r="A57" s="38" t="s">
        <v>34</v>
      </c>
      <c r="B57" s="39"/>
      <c r="C57" s="39"/>
      <c r="D57" s="39"/>
      <c r="E57" s="39"/>
      <c r="F57" s="61">
        <f>F12+F29+F35+F40+F52</f>
        <v>2068.1000000000004</v>
      </c>
      <c r="G57" s="40">
        <f>G12+G29+G35+G40+G52</f>
        <v>2071.4</v>
      </c>
    </row>
    <row r="58" spans="1:7" ht="28.5" customHeight="1">
      <c r="A58" s="68"/>
      <c r="B58" s="69"/>
      <c r="C58" s="69"/>
      <c r="D58" s="69"/>
      <c r="E58" s="69"/>
      <c r="F58" s="70"/>
      <c r="G58" s="70"/>
    </row>
    <row r="59" spans="1:7" ht="31.5" hidden="1">
      <c r="A59" s="62" t="s">
        <v>64</v>
      </c>
      <c r="B59" s="63">
        <v>99</v>
      </c>
      <c r="C59" s="63"/>
      <c r="D59" s="64"/>
      <c r="E59" s="63"/>
      <c r="F59" s="51">
        <f aca="true" t="shared" si="4" ref="F59:G61">F60</f>
        <v>53</v>
      </c>
      <c r="G59" s="52">
        <f t="shared" si="4"/>
        <v>109</v>
      </c>
    </row>
    <row r="60" spans="1:7" ht="15.75" hidden="1">
      <c r="A60" s="27" t="s">
        <v>65</v>
      </c>
      <c r="B60" s="4">
        <v>99</v>
      </c>
      <c r="C60" s="4" t="s">
        <v>66</v>
      </c>
      <c r="D60" s="65"/>
      <c r="E60" s="4"/>
      <c r="F60" s="54">
        <f t="shared" si="4"/>
        <v>53</v>
      </c>
      <c r="G60" s="23">
        <f t="shared" si="4"/>
        <v>109</v>
      </c>
    </row>
    <row r="61" spans="1:7" ht="15.75" hidden="1">
      <c r="A61" s="25" t="s">
        <v>65</v>
      </c>
      <c r="B61" s="7">
        <v>99</v>
      </c>
      <c r="C61" s="7" t="s">
        <v>66</v>
      </c>
      <c r="D61" s="36" t="s">
        <v>67</v>
      </c>
      <c r="E61" s="7"/>
      <c r="F61" s="56">
        <f t="shared" si="4"/>
        <v>53</v>
      </c>
      <c r="G61" s="24">
        <f t="shared" si="4"/>
        <v>109</v>
      </c>
    </row>
    <row r="62" spans="1:7" ht="16.5" hidden="1" thickBot="1">
      <c r="A62" s="25" t="s">
        <v>37</v>
      </c>
      <c r="B62" s="7">
        <v>99</v>
      </c>
      <c r="C62" s="7" t="s">
        <v>66</v>
      </c>
      <c r="D62" s="36" t="s">
        <v>67</v>
      </c>
      <c r="E62" s="7" t="s">
        <v>68</v>
      </c>
      <c r="F62" s="57">
        <f>ROUND(2121.1*2.5%,1)</f>
        <v>53</v>
      </c>
      <c r="G62" s="58">
        <f>ROUND(2180.4*5%,1)</f>
        <v>109</v>
      </c>
    </row>
    <row r="63" spans="1:7" ht="27.75" customHeight="1" hidden="1" thickBot="1">
      <c r="A63" s="38" t="s">
        <v>34</v>
      </c>
      <c r="B63" s="39"/>
      <c r="C63" s="39"/>
      <c r="D63" s="39"/>
      <c r="E63" s="39"/>
      <c r="F63" s="61">
        <f>F12+F29+F35+F40+F52+F59</f>
        <v>2121.1000000000004</v>
      </c>
      <c r="G63" s="40">
        <f>G12+G29+G35+G40+G52+G59</f>
        <v>2180.4</v>
      </c>
    </row>
    <row r="65" ht="15.75">
      <c r="F65" s="12"/>
    </row>
  </sheetData>
  <sheetProtection/>
  <mergeCells count="12">
    <mergeCell ref="A7:G7"/>
    <mergeCell ref="A9:E9"/>
    <mergeCell ref="A3:G3"/>
    <mergeCell ref="A4:G4"/>
    <mergeCell ref="A5:G5"/>
    <mergeCell ref="A6:G6"/>
    <mergeCell ref="A10:A11"/>
    <mergeCell ref="B10:B11"/>
    <mergeCell ref="C10:C11"/>
    <mergeCell ref="D10:D11"/>
    <mergeCell ref="E10:E11"/>
    <mergeCell ref="F10:G10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7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User</cp:lastModifiedBy>
  <cp:lastPrinted>2016-12-01T13:40:22Z</cp:lastPrinted>
  <dcterms:created xsi:type="dcterms:W3CDTF">2011-11-01T06:15:33Z</dcterms:created>
  <dcterms:modified xsi:type="dcterms:W3CDTF">2016-12-16T11:49:38Z</dcterms:modified>
  <cp:category/>
  <cp:version/>
  <cp:contentType/>
  <cp:contentStatus/>
</cp:coreProperties>
</file>